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Variances" sheetId="1" r:id="rId1"/>
    <sheet name="Reserves" sheetId="2" r:id="rId2"/>
  </sheets>
  <definedNames>
    <definedName name="_xlnm.Print_Area" localSheetId="1">'Reserves'!$A$1:$K$24</definedName>
    <definedName name="_xlnm.Print_Area" localSheetId="0">'Variances'!$A$1:$O$38</definedName>
  </definedNames>
  <calcPr fullCalcOnLoad="1"/>
</workbook>
</file>

<file path=xl/sharedStrings.xml><?xml version="1.0" encoding="utf-8"?>
<sst xmlns="http://schemas.openxmlformats.org/spreadsheetml/2006/main" count="52" uniqueCount="45">
  <si>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</si>
  <si>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</si>
  <si>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</si>
  <si>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</si>
  <si>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</si>
  <si>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</si>
  <si>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</si>
  <si>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</si>
  <si>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</si>
  <si>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</si>
  <si>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</si>
  <si>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</si>
  <si>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</si>
  <si>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</si>
  <si>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</si>
  <si>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</si>
  <si>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</si>
  <si>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</si>
  <si>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</si>
  <si>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</si>
  <si>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</si>
  <si>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</si>
  <si>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</si>
  <si>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</si>
  <si>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</si>
  <si>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</si>
  <si>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</si>
  <si>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</si>
  <si>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</si>
  <si>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</si>
  <si>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</si>
  <si>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Mellor Parish Council</t>
  </si>
  <si>
    <t>2022/23</t>
  </si>
  <si>
    <t>2023/24</t>
  </si>
  <si>
    <t>Footpath 2020</t>
  </si>
  <si>
    <t>Play Area Upgrade</t>
  </si>
  <si>
    <t>War Memorial</t>
  </si>
  <si>
    <t>Asset Upkeep</t>
  </si>
  <si>
    <t>Defibrillator New</t>
  </si>
  <si>
    <t>Grants</t>
  </si>
  <si>
    <t>see reserves explanation</t>
  </si>
  <si>
    <t>8 out of 10 Parish Councillors are new and have been co-opted since the election.  Unable to progress matters as no bank signatories at times, No Chair, No Clerk, Finance Comm wasn’t quorate</t>
  </si>
  <si>
    <t>Received LCC Grant £16335 to pay for ShareEnergy Ltd should have been received/paid in the previous year 22/23. Delayed claim because the Clerk left Cllrs unsure how to claim grant.</t>
  </si>
  <si>
    <t>No Clerk employed the Chairman has been the Acting Clerk and RFO Clerks x 2 in post for short periods</t>
  </si>
  <si>
    <t>Parish Enhancements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</si>
</sst>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3" fontId="53" fillId="0" borderId="0" xfId="0" applyNumberFormat="1" applyFont="1" applyAlignment="1">
      <alignment/>
    </xf>
    <xf numFmtId="10" fontId="53" fillId="0" borderId="0" xfId="0" applyNumberFormat="1" applyFont="1" applyAlignment="1">
      <alignment/>
    </xf>
    <xf numFmtId="0" fontId="53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53" fillId="35" borderId="11" xfId="0" applyFont="1" applyFill="1" applyBorder="1" applyAlignment="1">
      <alignment wrapText="1"/>
    </xf>
    <xf numFmtId="0" fontId="54" fillId="0" borderId="0" xfId="0" applyFont="1" applyAlignment="1">
      <alignment/>
    </xf>
    <xf numFmtId="0" fontId="53" fillId="0" borderId="0" xfId="0" applyFont="1" applyAlignment="1">
      <alignment wrapText="1"/>
    </xf>
    <xf numFmtId="0" fontId="53" fillId="0" borderId="11" xfId="0" applyFont="1" applyBorder="1" applyAlignment="1">
      <alignment wrapText="1"/>
    </xf>
    <xf numFmtId="0" fontId="53" fillId="36" borderId="11" xfId="0" applyFont="1" applyFill="1" applyBorder="1" applyAlignment="1">
      <alignment wrapText="1"/>
    </xf>
    <xf numFmtId="0" fontId="53" fillId="36" borderId="11" xfId="0" applyFont="1" applyFill="1" applyBorder="1" applyAlignment="1">
      <alignment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53" fillId="0" borderId="0" xfId="0" applyNumberFormat="1" applyFont="1" applyFill="1" applyAlignment="1">
      <alignment/>
    </xf>
    <xf numFmtId="0" fontId="53" fillId="0" borderId="0" xfId="0" applyFont="1" applyFill="1" applyAlignment="1">
      <alignment horizontal="center"/>
    </xf>
    <xf numFmtId="0" fontId="53" fillId="0" borderId="0" xfId="0" applyFont="1" applyBorder="1" applyAlignment="1">
      <alignment horizontal="center" wrapText="1"/>
    </xf>
    <xf numFmtId="0" fontId="55" fillId="37" borderId="11" xfId="0" applyFont="1" applyFill="1" applyBorder="1" applyAlignment="1">
      <alignment horizontal="center" wrapText="1"/>
    </xf>
    <xf numFmtId="0" fontId="53" fillId="0" borderId="0" xfId="0" applyFont="1" applyAlignment="1">
      <alignment wrapText="1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Alignment="1">
      <alignment wrapText="1"/>
    </xf>
    <xf numFmtId="0" fontId="53" fillId="0" borderId="0" xfId="0" applyFont="1" applyFill="1" applyBorder="1" applyAlignment="1">
      <alignment horizontal="left" vertical="top" wrapText="1"/>
    </xf>
    <xf numFmtId="0" fontId="55" fillId="0" borderId="0" xfId="0" applyFont="1" applyAlignment="1">
      <alignment/>
    </xf>
    <xf numFmtId="0" fontId="53" fillId="0" borderId="0" xfId="0" applyFont="1" applyFill="1" applyAlignment="1">
      <alignment wrapText="1"/>
    </xf>
    <xf numFmtId="0" fontId="56" fillId="0" borderId="0" xfId="0" applyFont="1" applyAlignment="1">
      <alignment/>
    </xf>
    <xf numFmtId="0" fontId="57" fillId="0" borderId="0" xfId="0" applyFont="1" applyAlignment="1">
      <alignment horizontal="left" vertical="center" indent="2"/>
    </xf>
    <xf numFmtId="0" fontId="51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51" fillId="0" borderId="13" xfId="0" applyFont="1" applyBorder="1" applyAlignment="1">
      <alignment/>
    </xf>
    <xf numFmtId="0" fontId="53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 wrapText="1"/>
    </xf>
    <xf numFmtId="0" fontId="55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3" fillId="0" borderId="11" xfId="0" applyFont="1" applyBorder="1" applyAlignment="1">
      <alignment horizontal="center" wrapText="1"/>
    </xf>
    <xf numFmtId="0" fontId="59" fillId="0" borderId="11" xfId="0" applyFont="1" applyBorder="1" applyAlignment="1">
      <alignment wrapText="1"/>
    </xf>
    <xf numFmtId="0" fontId="53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wrapText="1"/>
    </xf>
    <xf numFmtId="0" fontId="53" fillId="0" borderId="14" xfId="0" applyFont="1" applyBorder="1" applyAlignment="1">
      <alignment wrapText="1"/>
    </xf>
    <xf numFmtId="0" fontId="60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">
      <selection activeCell="A1" sqref="A1:O38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5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</row>
    <row r="2" spans="1:13" ht="15">
      <c r="A2" s="29" t="s">
        <v>17</v>
      </c>
      <c r="B2" s="24"/>
      <c r="C2" s="37" t="s">
        <v>31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3.5">
      <c r="A4" s="1" t="s">
        <v>29</v>
      </c>
    </row>
    <row r="5" spans="1:13" ht="99" customHeight="1">
      <c r="A5" s="51" t="s">
        <v>30</v>
      </c>
      <c r="B5" s="52"/>
      <c r="C5" s="52"/>
      <c r="D5" s="52"/>
      <c r="E5" s="52"/>
      <c r="F5" s="52"/>
      <c r="G5" s="52"/>
      <c r="H5" s="52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32</v>
      </c>
      <c r="E8" s="27"/>
      <c r="F8" s="38" t="s">
        <v>33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27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7" t="s">
        <v>2</v>
      </c>
      <c r="B11" s="47"/>
      <c r="C11" s="47"/>
      <c r="D11" s="8">
        <v>71215</v>
      </c>
      <c r="F11" s="8">
        <v>43253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8" t="s">
        <v>20</v>
      </c>
      <c r="B13" s="49"/>
      <c r="C13" s="50"/>
      <c r="D13" s="8">
        <v>25000</v>
      </c>
      <c r="F13" s="8">
        <v>26250</v>
      </c>
      <c r="G13" s="5">
        <f>F13-D13</f>
        <v>1250</v>
      </c>
      <c r="H13" s="6">
        <f>IF((D13&gt;F13),(D13-F13)/D13,IF(D13&lt;F13,-(D13-F13)/D13,IF(D13=F13,0)))</f>
        <v>0.05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4" t="s">
        <v>3</v>
      </c>
      <c r="B15" s="44"/>
      <c r="C15" s="44"/>
      <c r="D15" s="8">
        <v>9412</v>
      </c>
      <c r="F15" s="8">
        <v>22426</v>
      </c>
      <c r="G15" s="5">
        <f>F15-D15</f>
        <v>13014</v>
      </c>
      <c r="H15" s="6">
        <f>IF((D15&gt;F15),(D15-F15)/D15,IF(D15&lt;F15,-(D15-F15)/D15,IF(D15=F15,0)))</f>
        <v>1.3827029324266893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43"/>
    </row>
    <row r="16" spans="4:14" ht="27" thickBot="1">
      <c r="D16" s="5"/>
      <c r="F16" s="5"/>
      <c r="G16" s="5"/>
      <c r="H16" s="6"/>
      <c r="K16" s="4"/>
      <c r="L16" s="4"/>
      <c r="N16" s="43" t="s">
        <v>42</v>
      </c>
    </row>
    <row r="17" spans="1:14" ht="30" customHeight="1" thickBot="1">
      <c r="A17" s="44" t="s">
        <v>4</v>
      </c>
      <c r="B17" s="44"/>
      <c r="C17" s="44"/>
      <c r="D17" s="8">
        <v>7541</v>
      </c>
      <c r="F17" s="8">
        <v>3694</v>
      </c>
      <c r="G17" s="5">
        <f>F17-D17</f>
        <v>-3847</v>
      </c>
      <c r="H17" s="6">
        <f>IF((D17&gt;F17),(D17-F17)/D17,IF(D17&lt;F17,-(D17-F17)/D17,IF(D17=F17,0)))</f>
        <v>0.5101445431640366</v>
      </c>
      <c r="I17" s="3">
        <f>IF(D17-F17&lt;200,0,IF(D17-F17&gt;200,1,IF(D17-F17=200,1)))</f>
        <v>1</v>
      </c>
      <c r="J17" s="3">
        <f>IF(F17-D17&lt;200,0,IF(F17-D17&gt;200,1,IF(F17-D17=200,1)))</f>
        <v>0</v>
      </c>
      <c r="K17" s="4">
        <f>IF(H17&lt;0.15,0,IF(H17&gt;0.15,1,IF(H17=0.15,1)))</f>
        <v>1</v>
      </c>
      <c r="L17" s="4" t="str">
        <f>IF((H17&lt;15%)*AND(G17&lt;100000)*OR(G17&gt;-100000),"NO","YES")</f>
        <v>YES</v>
      </c>
      <c r="M17" s="10" t="str">
        <f>IF((L17="YES")*AND(I17+J17&lt;1),"Explanation not required, difference less than £200"," ")</f>
        <v> </v>
      </c>
      <c r="N17" s="13" t="s">
        <v>43</v>
      </c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48" customHeight="1" thickBot="1">
      <c r="A21" s="44" t="s">
        <v>21</v>
      </c>
      <c r="B21" s="44"/>
      <c r="C21" s="44"/>
      <c r="D21" s="8">
        <v>54833</v>
      </c>
      <c r="F21" s="8">
        <v>28850</v>
      </c>
      <c r="G21" s="5">
        <f>F21-D21</f>
        <v>-25983</v>
      </c>
      <c r="H21" s="6">
        <f>IF((D21&gt;F21),(D21-F21)/D21,IF(D21&lt;F21,-(D21-F21)/D21,IF(D21=F21,0)))</f>
        <v>0.47385698393303305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42" t="s">
        <v>41</v>
      </c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43253</v>
      </c>
      <c r="F23" s="2">
        <f>(F11+F13+F15)-(F17+F19+F21)</f>
        <v>59385</v>
      </c>
      <c r="G23" s="5"/>
      <c r="H23" s="6"/>
      <c r="K23" s="4"/>
      <c r="L23" s="4"/>
      <c r="M23" s="14" t="s">
        <v>12</v>
      </c>
      <c r="N23" s="23"/>
    </row>
    <row r="24" spans="1:14" s="17" customFormat="1" ht="54.75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 t="s">
        <v>40</v>
      </c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f>D23</f>
        <v>43253</v>
      </c>
      <c r="F26" s="8">
        <f>F23</f>
        <v>59385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1061906</v>
      </c>
      <c r="F28" s="8">
        <v>1063257</v>
      </c>
      <c r="G28" s="5">
        <f>F28-D28</f>
        <v>1351</v>
      </c>
      <c r="H28" s="6">
        <f>IF((D28&gt;F28),(D28-F28)/D28,IF(D28&lt;F28,-(D28-F28)/D28,IF(D28=F28,0)))</f>
        <v>0.0012722406691364396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L1" sqref="L1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28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35</v>
      </c>
      <c r="D7" s="34">
        <v>6000</v>
      </c>
    </row>
    <row r="8" spans="2:4" ht="15" customHeight="1">
      <c r="B8" s="34" t="s">
        <v>34</v>
      </c>
      <c r="D8" s="34">
        <v>2000</v>
      </c>
    </row>
    <row r="9" spans="2:4" ht="14.25">
      <c r="B9" s="34" t="s">
        <v>36</v>
      </c>
      <c r="D9" s="34">
        <v>2000</v>
      </c>
    </row>
    <row r="10" spans="2:4" ht="14.25">
      <c r="B10" s="34" t="s">
        <v>37</v>
      </c>
      <c r="D10" s="34">
        <v>3000</v>
      </c>
    </row>
    <row r="11" spans="2:4" ht="14.25">
      <c r="B11" s="34" t="s">
        <v>38</v>
      </c>
      <c r="D11" s="34">
        <v>1000</v>
      </c>
    </row>
    <row r="12" spans="2:4" ht="14.25">
      <c r="B12" s="34" t="s">
        <v>39</v>
      </c>
      <c r="D12" s="34">
        <v>2000</v>
      </c>
    </row>
    <row r="13" spans="2:4" ht="14.25">
      <c r="B13" s="34" t="s">
        <v>44</v>
      </c>
      <c r="D13" s="34">
        <v>43385</v>
      </c>
    </row>
    <row r="14" ht="14.25">
      <c r="E14" s="33">
        <f>SUM(D7:D13)</f>
        <v>59385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59385</v>
      </c>
    </row>
    <row r="19" ht="15" thickTop="1"/>
  </sheetData>
  <sheetProtection/>
  <printOptions/>
  <pageMargins left="0.7" right="0.7" top="0.75" bottom="0.75" header="0.3" footer="0.3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MPC OutlookClerk</cp:lastModifiedBy>
  <cp:lastPrinted>2024-06-28T10:45:15Z</cp:lastPrinted>
  <dcterms:created xsi:type="dcterms:W3CDTF">2012-07-11T10:01:28Z</dcterms:created>
  <dcterms:modified xsi:type="dcterms:W3CDTF">2024-06-28T10:47:03Z</dcterms:modified>
  <cp:category/>
  <cp:version/>
  <cp:contentType/>
  <cp:contentStatus/>
</cp:coreProperties>
</file>